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5570" windowHeight="73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<sst xmlns="http://schemas.openxmlformats.org/spreadsheetml/2006/main" count="30" uniqueCount="22">
  <si>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Наименование показателя</t>
  </si>
  <si>
    <t>Консолидированный бюджет</t>
  </si>
  <si>
    <t>ДОХОДЫ</t>
  </si>
  <si>
    <t>Налоговые и неналоговые</t>
  </si>
  <si>
    <t>Темпы роста налоговых и неналоговых доходов, %</t>
  </si>
  <si>
    <t xml:space="preserve">Безвозмездные поступления </t>
  </si>
  <si>
    <t>РАСХОДЫ</t>
  </si>
  <si>
    <t>Темпы роста расходов, %</t>
  </si>
  <si>
    <t>ДЕФИЦИТ (-) / ПРОФИЦИТ (+)</t>
  </si>
  <si>
    <t>МУНИЦИПАЛЬНЫЙ ДОЛГ</t>
  </si>
  <si>
    <t>% дефицита</t>
  </si>
  <si>
    <t>% муниципального долга</t>
  </si>
  <si>
    <t xml:space="preserve">Приложение № 1 к Бюджетному прогнозу Черемховского районного муниципального образования на долгосрочный период до 2022 года </t>
  </si>
  <si>
    <t>2018 год</t>
  </si>
  <si>
    <t>2019 год</t>
  </si>
  <si>
    <t>2020 год</t>
  </si>
  <si>
    <t>2021 год</t>
  </si>
  <si>
    <t>2022 год</t>
  </si>
  <si>
    <t>2017 год
(оценка)</t>
  </si>
  <si>
    <t>тыс. руб.</t>
  </si>
  <si>
    <t xml:space="preserve">Прогноз
основных характеристик бюджета района и консолидированного бюджета Черемховского районного муниципального образования
</t>
  </si>
  <si>
    <t>Утверждено:
Постановлением администрации Черемховского районного мцниципального образования __________________________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</si>
</sst>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0.00000"/>
    <numFmt numFmtId="172" formatCode="0.0%"/>
    <numFmt numFmtId="173" formatCode="0.000000000"/>
    <numFmt numFmtId="174" formatCode="0.0000000000"/>
  </numFmts>
  <fonts count="24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5.75"/>
  <cols>
    <col min="1" max="1" width="25.875" style="0" customWidth="1"/>
    <col min="2" max="7" width="10.625" style="0" customWidth="1"/>
  </cols>
  <sheetData>
    <row r="1" spans="5:7" ht="84.75" customHeight="1">
      <c r="E1" s="18" t="s">
        <v>21</v>
      </c>
      <c r="F1" s="18"/>
      <c r="G1" s="18"/>
    </row>
    <row r="2" spans="5:9" ht="60" customHeight="1">
      <c r="E2" s="19" t="s">
        <v>12</v>
      </c>
      <c r="F2" s="19"/>
      <c r="G2" s="19"/>
      <c r="H2" s="10"/>
      <c r="I2" s="10"/>
    </row>
    <row r="3" spans="5:9" ht="15" customHeight="1">
      <c r="E3" s="12"/>
      <c r="F3" s="12"/>
      <c r="G3" s="12"/>
      <c r="H3" s="10"/>
      <c r="I3" s="10"/>
    </row>
    <row r="4" spans="1:7" ht="64.5" customHeight="1">
      <c r="A4" s="21" t="s">
        <v>20</v>
      </c>
      <c r="B4" s="21"/>
      <c r="C4" s="21"/>
      <c r="D4" s="21"/>
      <c r="E4" s="21"/>
      <c r="F4" s="21"/>
      <c r="G4" s="21"/>
    </row>
    <row r="5" ht="15.75">
      <c r="G5" s="11" t="s">
        <v>19</v>
      </c>
    </row>
    <row r="6" spans="1:7" ht="25.5">
      <c r="A6" s="1" t="s">
        <v>0</v>
      </c>
      <c r="B6" s="2" t="s">
        <v>18</v>
      </c>
      <c r="C6" s="2" t="s">
        <v>13</v>
      </c>
      <c r="D6" s="2" t="s">
        <v>14</v>
      </c>
      <c r="E6" s="2" t="s">
        <v>15</v>
      </c>
      <c r="F6" s="2" t="s">
        <v>16</v>
      </c>
      <c r="G6" s="2" t="s">
        <v>17</v>
      </c>
    </row>
    <row r="7" spans="1:7" ht="15.75">
      <c r="A7" s="20" t="s">
        <v>1</v>
      </c>
      <c r="B7" s="20"/>
      <c r="C7" s="20"/>
      <c r="D7" s="20"/>
      <c r="E7" s="20"/>
      <c r="F7" s="20"/>
      <c r="G7" s="20"/>
    </row>
    <row r="8" spans="1:7" ht="15.75">
      <c r="A8" s="3" t="s">
        <v>2</v>
      </c>
      <c r="B8" s="6">
        <f aca="true" t="shared" si="0" ref="B8:G8">B9+B11</f>
        <v>1096279.2211499999</v>
      </c>
      <c r="C8" s="6">
        <f t="shared" si="0"/>
        <v>1012563.1753799999</v>
      </c>
      <c r="D8" s="6">
        <f t="shared" si="0"/>
        <v>826178.68663</v>
      </c>
      <c r="E8" s="6">
        <v>831151.1</v>
      </c>
      <c r="F8" s="6">
        <f t="shared" si="0"/>
        <v>837722.3</v>
      </c>
      <c r="G8" s="6">
        <f t="shared" si="0"/>
        <v>844556.376</v>
      </c>
    </row>
    <row r="9" spans="1:7" ht="15.75">
      <c r="A9" s="4" t="s">
        <v>3</v>
      </c>
      <c r="B9" s="9">
        <f>51725.5+B18</f>
        <v>162274.19413000002</v>
      </c>
      <c r="C9" s="9">
        <f>50716.4+C18</f>
        <v>152642.99119</v>
      </c>
      <c r="D9" s="9">
        <f>52749.2+D18</f>
        <v>158801.30244</v>
      </c>
      <c r="E9" s="9">
        <f>53596.7+E18</f>
        <v>164281.26095</v>
      </c>
      <c r="F9" s="9">
        <f>55740.6+F18</f>
        <v>170852.5</v>
      </c>
      <c r="G9" s="9">
        <f>57970.2+G18</f>
        <v>177686.576</v>
      </c>
    </row>
    <row r="10" spans="1:7" ht="38.25" customHeight="1">
      <c r="A10" s="5" t="s">
        <v>4</v>
      </c>
      <c r="B10" s="14">
        <f>B9/154123.2*100</f>
        <v>105.28862243322226</v>
      </c>
      <c r="C10" s="14">
        <f>(C9/B9)*100</f>
        <v>94.0648585613777</v>
      </c>
      <c r="D10" s="14">
        <f>(D9/C9)*100</f>
        <v>104.03445399096938</v>
      </c>
      <c r="E10" s="14">
        <f>(E9/D9)*100</f>
        <v>103.45082718201917</v>
      </c>
      <c r="F10" s="14">
        <f>(F9/E9)*100</f>
        <v>103.99999306798603</v>
      </c>
      <c r="G10" s="14">
        <f>(G9/F9)*100</f>
        <v>103.99998595279554</v>
      </c>
    </row>
    <row r="11" spans="1:7" ht="21" customHeight="1">
      <c r="A11" s="4" t="s">
        <v>5</v>
      </c>
      <c r="B11" s="9">
        <f>B20+158458.8</f>
        <v>934005.0270199999</v>
      </c>
      <c r="C11" s="9">
        <f>76041.7+C20</f>
        <v>859920.1841899999</v>
      </c>
      <c r="D11" s="9">
        <f>54595.8+D20</f>
        <v>667377.38419</v>
      </c>
      <c r="E11" s="9">
        <f>52832.4+E20</f>
        <v>666869.78419</v>
      </c>
      <c r="F11" s="9">
        <f>52832.4+F20</f>
        <v>666869.8</v>
      </c>
      <c r="G11" s="9">
        <f>52832.4+G20</f>
        <v>666869.8</v>
      </c>
    </row>
    <row r="12" spans="1:7" ht="24" customHeight="1">
      <c r="A12" s="3" t="s">
        <v>6</v>
      </c>
      <c r="B12" s="6">
        <v>1087962</v>
      </c>
      <c r="C12" s="6">
        <f>C21+130054.1</f>
        <v>1022484.4</v>
      </c>
      <c r="D12" s="6">
        <f>D21+110773</f>
        <v>836500</v>
      </c>
      <c r="E12" s="6">
        <f>E21+109912.1</f>
        <v>841828.5</v>
      </c>
      <c r="F12" s="6">
        <f>F21+108573</f>
        <v>837722.3</v>
      </c>
      <c r="G12" s="6">
        <f>G21+110802.6</f>
        <v>844556.4</v>
      </c>
    </row>
    <row r="13" spans="1:7" ht="22.5" customHeight="1">
      <c r="A13" s="5" t="s">
        <v>7</v>
      </c>
      <c r="B13" s="7">
        <v>102</v>
      </c>
      <c r="C13" s="7">
        <f>C12/B12*100</f>
        <v>93.98162803480268</v>
      </c>
      <c r="D13" s="7">
        <f>D12/C12*100</f>
        <v>81.81053911433759</v>
      </c>
      <c r="E13" s="7">
        <f>E12/D12*100</f>
        <v>100.63699940227137</v>
      </c>
      <c r="F13" s="7">
        <f>F12/E12*100</f>
        <v>99.51222844082851</v>
      </c>
      <c r="G13" s="7">
        <f>G12/F12*100</f>
        <v>100.81579540141166</v>
      </c>
    </row>
    <row r="14" spans="1:7" ht="15.75">
      <c r="A14" s="3" t="s">
        <v>8</v>
      </c>
      <c r="B14" s="6">
        <f aca="true" t="shared" si="1" ref="B14:G14">B8-B12</f>
        <v>8317.221149999881</v>
      </c>
      <c r="C14" s="6">
        <f t="shared" si="1"/>
        <v>-9921.22462000011</v>
      </c>
      <c r="D14" s="6">
        <f t="shared" si="1"/>
        <v>-10321.313369999989</v>
      </c>
      <c r="E14" s="6">
        <f t="shared" si="1"/>
        <v>-10677.400000000023</v>
      </c>
      <c r="F14" s="6">
        <f t="shared" si="1"/>
        <v>0</v>
      </c>
      <c r="G14" s="6">
        <f t="shared" si="1"/>
        <v>-0.023999999975785613</v>
      </c>
    </row>
    <row r="15" spans="1:7" ht="15.75">
      <c r="A15" s="3" t="s">
        <v>9</v>
      </c>
      <c r="B15" s="13">
        <v>17900</v>
      </c>
      <c r="C15" s="13">
        <v>27693.2</v>
      </c>
      <c r="D15" s="13">
        <v>38142.8</v>
      </c>
      <c r="E15" s="13">
        <v>48840.3</v>
      </c>
      <c r="F15" s="13">
        <v>48840.3</v>
      </c>
      <c r="G15" s="17">
        <v>48840.3</v>
      </c>
    </row>
    <row r="16" spans="1:7" ht="15.75">
      <c r="A16" s="20"/>
      <c r="B16" s="20"/>
      <c r="C16" s="20"/>
      <c r="D16" s="20"/>
      <c r="E16" s="20"/>
      <c r="F16" s="20"/>
      <c r="G16" s="20"/>
    </row>
    <row r="17" spans="1:7" ht="15.75">
      <c r="A17" s="3" t="s">
        <v>2</v>
      </c>
      <c r="B17" s="15">
        <f aca="true" t="shared" si="2" ref="B17:G17">B18+B20</f>
        <v>886094.92115</v>
      </c>
      <c r="C17" s="15">
        <f t="shared" si="2"/>
        <v>885805.07538</v>
      </c>
      <c r="D17" s="15">
        <f t="shared" si="2"/>
        <v>718833.68663</v>
      </c>
      <c r="E17" s="15">
        <f t="shared" si="2"/>
        <v>724721.94514</v>
      </c>
      <c r="F17" s="15">
        <f t="shared" si="2"/>
        <v>729149.3</v>
      </c>
      <c r="G17" s="15">
        <f t="shared" si="2"/>
        <v>733753.7760000001</v>
      </c>
    </row>
    <row r="18" spans="1:7" ht="25.5" customHeight="1">
      <c r="A18" s="4" t="s">
        <v>3</v>
      </c>
      <c r="B18" s="15">
        <v>110548.69413</v>
      </c>
      <c r="C18" s="15">
        <v>101926.59119</v>
      </c>
      <c r="D18" s="15">
        <v>106052.10244</v>
      </c>
      <c r="E18" s="15">
        <v>110684.56095</v>
      </c>
      <c r="F18" s="15">
        <v>115111.9</v>
      </c>
      <c r="G18" s="15">
        <f>F18*104/100</f>
        <v>119716.37599999999</v>
      </c>
    </row>
    <row r="19" spans="1:7" ht="40.5" customHeight="1">
      <c r="A19" s="5" t="s">
        <v>4</v>
      </c>
      <c r="B19" s="13">
        <f>B18/102434.39247*100</f>
        <v>107.92146218114821</v>
      </c>
      <c r="C19" s="13">
        <f>C18/B18*100</f>
        <v>92.20062886508563</v>
      </c>
      <c r="D19" s="13">
        <f>D18/C18*100</f>
        <v>104.0475318578149</v>
      </c>
      <c r="E19" s="13">
        <f>E18/D18*100</f>
        <v>104.3680968160163</v>
      </c>
      <c r="F19" s="13">
        <f>F18/E18*100</f>
        <v>103.99996080031431</v>
      </c>
      <c r="G19" s="13">
        <f>G18/F18*100</f>
        <v>104</v>
      </c>
    </row>
    <row r="20" spans="1:7" ht="22.5" customHeight="1">
      <c r="A20" s="4" t="s">
        <v>5</v>
      </c>
      <c r="B20" s="15">
        <v>775546.22702</v>
      </c>
      <c r="C20" s="15">
        <v>783878.48419</v>
      </c>
      <c r="D20" s="15">
        <v>612781.58419</v>
      </c>
      <c r="E20" s="15">
        <v>614037.38419</v>
      </c>
      <c r="F20" s="15">
        <v>614037.4</v>
      </c>
      <c r="G20" s="15">
        <v>614037.4</v>
      </c>
    </row>
    <row r="21" spans="1:7" ht="15.75">
      <c r="A21" s="3" t="s">
        <v>6</v>
      </c>
      <c r="B21" s="6">
        <v>904983</v>
      </c>
      <c r="C21" s="6">
        <v>892430.3</v>
      </c>
      <c r="D21" s="6">
        <v>725727</v>
      </c>
      <c r="E21" s="6">
        <v>731916.4</v>
      </c>
      <c r="F21" s="6">
        <v>729149.3</v>
      </c>
      <c r="G21" s="6">
        <v>733753.8</v>
      </c>
    </row>
    <row r="22" spans="1:7" ht="21" customHeight="1">
      <c r="A22" s="5" t="s">
        <v>7</v>
      </c>
      <c r="B22" s="2">
        <v>105.6</v>
      </c>
      <c r="C22" s="8">
        <f>C21/B21*100</f>
        <v>98.6129352706073</v>
      </c>
      <c r="D22" s="8">
        <f>D21/C21*100</f>
        <v>81.32030030804647</v>
      </c>
      <c r="E22" s="8">
        <f>E21/D21*100</f>
        <v>100.85285513698679</v>
      </c>
      <c r="F22" s="8">
        <f>F21/E21*100</f>
        <v>99.62193769670962</v>
      </c>
      <c r="G22" s="8">
        <f>G21/F21*100</f>
        <v>100.63148932598578</v>
      </c>
    </row>
    <row r="23" spans="1:7" ht="30" customHeight="1">
      <c r="A23" s="3" t="s">
        <v>8</v>
      </c>
      <c r="B23" s="9">
        <f aca="true" t="shared" si="3" ref="B23:G23">B17-B21</f>
        <v>-18888.07885000005</v>
      </c>
      <c r="C23" s="9">
        <f t="shared" si="3"/>
        <v>-6625.224619999994</v>
      </c>
      <c r="D23" s="9">
        <f t="shared" si="3"/>
        <v>-6893.313369999989</v>
      </c>
      <c r="E23" s="9">
        <f t="shared" si="3"/>
        <v>-7194.454860000056</v>
      </c>
      <c r="F23" s="9">
        <f t="shared" si="3"/>
        <v>0</v>
      </c>
      <c r="G23" s="9">
        <f t="shared" si="3"/>
        <v>-0.023999999975785613</v>
      </c>
    </row>
    <row r="24" spans="1:7" ht="15.75">
      <c r="A24" s="4" t="s">
        <v>10</v>
      </c>
      <c r="B24" s="16">
        <f aca="true" t="shared" si="4" ref="B24:G24">B23/B18</f>
        <v>-0.1708575483287805</v>
      </c>
      <c r="C24" s="16">
        <f t="shared" si="4"/>
        <v>-0.0649999626461558</v>
      </c>
      <c r="D24" s="16">
        <f t="shared" si="4"/>
        <v>-0.0649993089377926</v>
      </c>
      <c r="E24" s="16">
        <f t="shared" si="4"/>
        <v>-0.06499962414134738</v>
      </c>
      <c r="F24" s="16">
        <f t="shared" si="4"/>
        <v>0</v>
      </c>
      <c r="G24" s="16">
        <f t="shared" si="4"/>
        <v>-2.0047382636929816E-07</v>
      </c>
    </row>
    <row r="25" spans="1:7" ht="24" customHeight="1">
      <c r="A25" s="3" t="s">
        <v>9</v>
      </c>
      <c r="B25" s="13">
        <v>17218</v>
      </c>
      <c r="C25" s="17">
        <v>25271.2</v>
      </c>
      <c r="D25" s="17">
        <f>25271.2+21575.3-5295</f>
        <v>41551.5</v>
      </c>
      <c r="E25" s="13">
        <f>D25+19681.5-12487</f>
        <v>48746</v>
      </c>
      <c r="F25" s="13">
        <v>48746</v>
      </c>
      <c r="G25" s="13">
        <v>48746</v>
      </c>
    </row>
    <row r="26" spans="1:7" ht="21.75" customHeight="1">
      <c r="A26" s="4" t="s">
        <v>11</v>
      </c>
      <c r="B26" s="13">
        <f aca="true" t="shared" si="5" ref="B26:G26">B25*100/B18</f>
        <v>15.575036987549082</v>
      </c>
      <c r="C26" s="13">
        <f t="shared" si="5"/>
        <v>24.793530034662194</v>
      </c>
      <c r="D26" s="13">
        <f t="shared" si="5"/>
        <v>39.180269927706675</v>
      </c>
      <c r="E26" s="13">
        <f t="shared" si="5"/>
        <v>44.04046922318302</v>
      </c>
      <c r="F26" s="13">
        <f t="shared" si="5"/>
        <v>42.34662098358206</v>
      </c>
      <c r="G26" s="13">
        <f t="shared" si="5"/>
        <v>40.71790479190583</v>
      </c>
    </row>
  </sheetData>
  <sheetProtection/>
  <mergeCells count="5">
    <mergeCell ref="E1:G1"/>
    <mergeCell ref="E2:G2"/>
    <mergeCell ref="A7:G7"/>
    <mergeCell ref="A16:G16"/>
    <mergeCell ref="A4:G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UserXP</cp:lastModifiedBy>
  <cp:lastPrinted>2017-11-15T01:38:17Z</cp:lastPrinted>
  <dcterms:created xsi:type="dcterms:W3CDTF">2017-10-30T00:57:14Z</dcterms:created>
  <dcterms:modified xsi:type="dcterms:W3CDTF">2017-11-15T03:58:31Z</dcterms:modified>
  <cp:category/>
  <cp:version/>
  <cp:contentType/>
  <cp:contentStatus/>
</cp:coreProperties>
</file>